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830" tabRatio="679" firstSheet="1" activeTab="7"/>
  </bookViews>
  <sheets>
    <sheet name="2013级直博" sheetId="2" r:id="rId1"/>
    <sheet name="2014级直博" sheetId="3" r:id="rId2"/>
    <sheet name="2015级博士" sheetId="5" r:id="rId3"/>
    <sheet name="2015级直博" sheetId="6" r:id="rId4"/>
    <sheet name="2015级科硕" sheetId="7" r:id="rId5"/>
    <sheet name="2016级博士" sheetId="8" r:id="rId6"/>
    <sheet name="2016级直博" sheetId="9" r:id="rId7"/>
    <sheet name="2016级硕士" sheetId="10" r:id="rId8"/>
  </sheets>
  <definedNames>
    <definedName name="_xlnm._FilterDatabase" localSheetId="1" hidden="1">'2014级直博'!$A$2:$W$8</definedName>
    <definedName name="_xlnm._FilterDatabase" localSheetId="2" hidden="1">'2015级博士'!$A$2:$W$2</definedName>
    <definedName name="_xlnm._FilterDatabase" localSheetId="4" hidden="1">'2015级科硕'!$A$2:$W$2</definedName>
    <definedName name="_xlnm._FilterDatabase" localSheetId="0" hidden="1">'2013级直博'!$A$2:$AA$6</definedName>
  </definedNames>
  <calcPr calcId="144525"/>
</workbook>
</file>

<file path=xl/sharedStrings.xml><?xml version="1.0" encoding="utf-8"?>
<sst xmlns="http://schemas.openxmlformats.org/spreadsheetml/2006/main" count="79">
  <si>
    <t>序号</t>
  </si>
  <si>
    <t>姓名</t>
  </si>
  <si>
    <t>学术成绩</t>
  </si>
  <si>
    <t>表彰</t>
  </si>
  <si>
    <t>学习情况</t>
  </si>
  <si>
    <t>社会工作</t>
  </si>
  <si>
    <t>处分</t>
  </si>
  <si>
    <t>日常规范</t>
  </si>
  <si>
    <t>总分</t>
  </si>
  <si>
    <t>学术会议发言（国际性）</t>
  </si>
  <si>
    <t>学术会议发言（全国性）</t>
  </si>
  <si>
    <t>学术会议受邀、壁报（国际性）</t>
  </si>
  <si>
    <t>学术会议受邀、壁报（全国性）</t>
  </si>
  <si>
    <t>国内统计源期刊发表综述等</t>
  </si>
  <si>
    <t>国内统计源期刊发表论著</t>
  </si>
  <si>
    <t>SCI发表综述</t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</si>
  <si>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＜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</si>
  <si>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≤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＜</t>
    </r>
    <r>
      <rPr>
        <sz val="12"/>
        <rFont val="Times New Roman"/>
        <charset val="134"/>
      </rPr>
      <t>5</t>
    </r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</si>
  <si>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≤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＜</t>
    </r>
    <r>
      <rPr>
        <sz val="12"/>
        <rFont val="Times New Roman"/>
        <charset val="134"/>
      </rPr>
      <t>10</t>
    </r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</si>
  <si>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≥</t>
    </r>
    <r>
      <rPr>
        <sz val="12"/>
        <rFont val="Times New Roman"/>
        <charset val="134"/>
      </rPr>
      <t>10</t>
    </r>
  </si>
  <si>
    <t>参编书籍</t>
  </si>
  <si>
    <t>国家级</t>
  </si>
  <si>
    <t>市级</t>
  </si>
  <si>
    <t>校级</t>
  </si>
  <si>
    <t>院级</t>
  </si>
  <si>
    <r>
      <rPr>
        <sz val="12"/>
        <color theme="1"/>
        <rFont val="宋体"/>
        <charset val="134"/>
      </rPr>
      <t>参加学习课程的</t>
    </r>
    <r>
      <rPr>
        <sz val="12"/>
        <color theme="1"/>
        <rFont val="Times New Roman"/>
        <charset val="134"/>
      </rPr>
      <t>60%</t>
    </r>
    <r>
      <rPr>
        <sz val="12"/>
        <color theme="1"/>
        <rFont val="宋体"/>
        <charset val="134"/>
      </rPr>
      <t>以上成绩优秀（≥</t>
    </r>
    <r>
      <rPr>
        <sz val="12"/>
        <color theme="1"/>
        <rFont val="Times New Roman"/>
        <charset val="134"/>
      </rPr>
      <t>85</t>
    </r>
    <r>
      <rPr>
        <sz val="12"/>
        <color theme="1"/>
        <rFont val="宋体"/>
        <charset val="134"/>
      </rPr>
      <t>分）</t>
    </r>
  </si>
  <si>
    <t>60%以上的科室出科考核成绩优秀（≥85分）</t>
  </si>
  <si>
    <t>学位课程成绩不合格</t>
  </si>
  <si>
    <t>热心为同学服务，积极参加医院组织的各种活动；积极参加社会公益事宜</t>
  </si>
  <si>
    <t>学业处理</t>
  </si>
  <si>
    <t>纪律处分</t>
  </si>
  <si>
    <t>及时提交学习期间有关资料</t>
  </si>
  <si>
    <t>孟玥</t>
  </si>
  <si>
    <t>于思帆</t>
  </si>
  <si>
    <t>吴晓雯</t>
  </si>
  <si>
    <t>徐婷</t>
  </si>
  <si>
    <t>乔梦</t>
  </si>
  <si>
    <t>崔璨</t>
  </si>
  <si>
    <t>王鲁</t>
  </si>
  <si>
    <t>林小婷</t>
  </si>
  <si>
    <t>于佳怡</t>
  </si>
  <si>
    <t>刘佳菲</t>
  </si>
  <si>
    <t>刘菲</t>
  </si>
  <si>
    <t>李莎</t>
  </si>
  <si>
    <t>傅润甲</t>
  </si>
  <si>
    <t>李佼</t>
  </si>
  <si>
    <t>马梦</t>
  </si>
  <si>
    <t>丁广宇</t>
  </si>
  <si>
    <t>李元</t>
  </si>
  <si>
    <t>李北芳</t>
  </si>
  <si>
    <t>林彧夫</t>
  </si>
  <si>
    <t>冯冬冬</t>
  </si>
  <si>
    <t>王惠</t>
  </si>
  <si>
    <t>杨洁</t>
  </si>
  <si>
    <t>杨扬</t>
  </si>
  <si>
    <t>于欢</t>
  </si>
  <si>
    <t>许天笑</t>
  </si>
  <si>
    <t>孙天一</t>
  </si>
  <si>
    <t>陈冬芍</t>
  </si>
  <si>
    <t>阎靓</t>
  </si>
  <si>
    <t>武梦娇</t>
  </si>
  <si>
    <t>刘振振</t>
  </si>
  <si>
    <t>张攀攀</t>
  </si>
  <si>
    <t>聂梦林</t>
  </si>
  <si>
    <t>徐晓霞</t>
  </si>
  <si>
    <t>林舒晔</t>
  </si>
  <si>
    <t>杨璐</t>
  </si>
  <si>
    <t>王林</t>
  </si>
  <si>
    <t>胡丽</t>
  </si>
  <si>
    <t>李拂晓</t>
  </si>
  <si>
    <t>韩子翰</t>
  </si>
  <si>
    <t>石晋瑶</t>
  </si>
  <si>
    <t>杜晓娟</t>
  </si>
  <si>
    <t>杨阳</t>
  </si>
  <si>
    <t>黄泽凯</t>
  </si>
  <si>
    <t>郭晓轶</t>
  </si>
  <si>
    <t>郭永海</t>
  </si>
  <si>
    <t>姜安娜</t>
  </si>
  <si>
    <t>徐龙文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</si>
</sst>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5" borderId="1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1" fillId="0" borderId="0" xfId="0" applyFont="1" applyFill="1" applyBorder="1" applyAlignment="1">
      <alignment horizontal="justify" vertical="top" wrapText="1"/>
    </xf>
    <xf numFmtId="0" fontId="3" fillId="0" borderId="0" xfId="0" applyFont="1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6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5" outlineLevelRow="5"/>
  <cols>
    <col min="4" max="4" width="7.88888888888889" customWidth="1"/>
    <col min="5" max="5" width="8.33333333333333" customWidth="1"/>
    <col min="6" max="6" width="7.77777777777778" customWidth="1"/>
    <col min="11" max="12" width="12.4444444444444"/>
    <col min="14" max="16" width="4.88888888888889" customWidth="1"/>
    <col min="17" max="17" width="7.33333333333333" customWidth="1"/>
    <col min="26" max="26" width="12.4444444444444"/>
    <col min="27" max="27" width="10.8296296296296" style="7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8" customFormat="1" spans="1:27">
      <c r="A3" s="6">
        <v>1</v>
      </c>
      <c r="B3" s="9" t="s">
        <v>32</v>
      </c>
      <c r="C3" s="6"/>
      <c r="D3" s="6"/>
      <c r="E3" s="6"/>
      <c r="F3" s="6">
        <v>1</v>
      </c>
      <c r="G3" s="6"/>
      <c r="H3" s="6"/>
      <c r="I3" s="6"/>
      <c r="J3" s="6"/>
      <c r="K3" s="6"/>
      <c r="L3" s="6"/>
      <c r="M3" s="6"/>
      <c r="N3" s="6"/>
      <c r="O3" s="6">
        <v>20</v>
      </c>
      <c r="P3" s="6"/>
      <c r="Q3" s="6">
        <v>20</v>
      </c>
      <c r="R3" s="6"/>
      <c r="S3" s="6"/>
      <c r="T3" s="6"/>
      <c r="U3" s="6"/>
      <c r="V3" s="6"/>
      <c r="W3" s="6"/>
      <c r="X3" s="6"/>
      <c r="Y3" s="6">
        <v>5</v>
      </c>
      <c r="Z3" s="6">
        <f>SUM(C3:Y3)</f>
        <v>46</v>
      </c>
      <c r="AA3" s="10"/>
    </row>
    <row r="4" s="8" customFormat="1" spans="1:27">
      <c r="A4" s="6">
        <v>2</v>
      </c>
      <c r="B4" s="9" t="s">
        <v>33</v>
      </c>
      <c r="C4" s="6"/>
      <c r="D4" s="6"/>
      <c r="E4" s="6">
        <v>5</v>
      </c>
      <c r="F4" s="6"/>
      <c r="G4" s="6"/>
      <c r="H4" s="6"/>
      <c r="I4" s="6"/>
      <c r="J4" s="6"/>
      <c r="K4" s="6"/>
      <c r="L4" s="6">
        <f>10+5.006^2/3</f>
        <v>18.3533453333333</v>
      </c>
      <c r="M4" s="6"/>
      <c r="N4" s="6"/>
      <c r="O4" s="6"/>
      <c r="P4" s="6"/>
      <c r="Q4" s="6"/>
      <c r="R4" s="6">
        <v>2.4</v>
      </c>
      <c r="S4" s="6"/>
      <c r="T4" s="6"/>
      <c r="U4" s="6"/>
      <c r="V4" s="6"/>
      <c r="W4" s="6"/>
      <c r="X4" s="6"/>
      <c r="Y4" s="6">
        <v>5</v>
      </c>
      <c r="Z4" s="6">
        <f>SUM(C4:Y4)</f>
        <v>30.7533453333333</v>
      </c>
      <c r="AA4" s="10"/>
    </row>
    <row r="5" s="8" customFormat="1" spans="1:27">
      <c r="A5" s="6">
        <v>3</v>
      </c>
      <c r="B5" s="9" t="s">
        <v>34</v>
      </c>
      <c r="C5" s="6"/>
      <c r="D5" s="6">
        <v>4</v>
      </c>
      <c r="E5" s="6">
        <v>5</v>
      </c>
      <c r="F5" s="6">
        <v>1</v>
      </c>
      <c r="G5" s="6"/>
      <c r="H5" s="6">
        <v>10</v>
      </c>
      <c r="I5" s="6"/>
      <c r="J5" s="6">
        <f>10+1.39</f>
        <v>11.39</v>
      </c>
      <c r="K5" s="6">
        <f>10+(3.025/2)^2</f>
        <v>12.28765625</v>
      </c>
      <c r="L5" s="6"/>
      <c r="M5" s="6"/>
      <c r="N5" s="6">
        <v>3</v>
      </c>
      <c r="O5" s="6"/>
      <c r="P5" s="6"/>
      <c r="Q5" s="6">
        <v>16</v>
      </c>
      <c r="R5" s="6"/>
      <c r="S5" s="6"/>
      <c r="T5" s="6"/>
      <c r="U5" s="6"/>
      <c r="V5" s="6"/>
      <c r="W5" s="6"/>
      <c r="X5" s="6"/>
      <c r="Y5" s="6">
        <v>5</v>
      </c>
      <c r="Z5" s="6">
        <f>SUM(C5:Y5)</f>
        <v>67.67765625</v>
      </c>
      <c r="AA5" s="10"/>
    </row>
    <row r="6" s="11" customFormat="1" spans="1:26">
      <c r="A6" s="9">
        <v>4</v>
      </c>
      <c r="B6" s="9" t="s">
        <v>35</v>
      </c>
      <c r="C6" s="9"/>
      <c r="D6" s="9"/>
      <c r="E6" s="9">
        <v>5</v>
      </c>
      <c r="F6" s="9"/>
      <c r="G6" s="9">
        <v>4</v>
      </c>
      <c r="H6" s="9"/>
      <c r="I6" s="9"/>
      <c r="J6" s="9"/>
      <c r="K6" s="9"/>
      <c r="L6" s="9">
        <f>10+8.854^2/2</f>
        <v>49.196658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>
        <v>5</v>
      </c>
      <c r="Z6" s="9">
        <f>SUM(C6:Y6)</f>
        <v>63.196658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8"/>
  <sheetViews>
    <sheetView workbookViewId="0">
      <pane xSplit="2" ySplit="1" topLeftCell="P2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15" outlineLevelRow="7"/>
  <cols>
    <col min="5" max="5" width="8.22222222222222" customWidth="1"/>
    <col min="6" max="6" width="9.66666666666667" customWidth="1"/>
    <col min="9" max="10" width="12.4444444444444"/>
    <col min="11" max="11" width="10.2222222222222"/>
    <col min="22" max="22" width="12.4444444444444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8" customFormat="1" spans="1:26">
      <c r="A3" s="6">
        <v>1</v>
      </c>
      <c r="B3" s="9" t="s">
        <v>36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10</v>
      </c>
      <c r="R3" s="6">
        <v>1.2</v>
      </c>
      <c r="S3" s="6"/>
      <c r="T3" s="6"/>
      <c r="V3" s="6">
        <v>2</v>
      </c>
      <c r="Y3" s="6">
        <v>5</v>
      </c>
      <c r="Z3" s="6">
        <f t="shared" ref="Z3:Z8" si="0">SUM(C3:Y3)</f>
        <v>18.2</v>
      </c>
    </row>
    <row r="4" s="8" customFormat="1" spans="1:26">
      <c r="A4" s="6">
        <v>2</v>
      </c>
      <c r="B4" s="9" t="s">
        <v>37</v>
      </c>
      <c r="C4" s="6"/>
      <c r="D4" s="6"/>
      <c r="E4" s="6"/>
      <c r="F4" s="6"/>
      <c r="G4" s="6"/>
      <c r="H4" s="6"/>
      <c r="I4" s="6"/>
      <c r="J4" s="6">
        <f>10+1.167/(3^2)</f>
        <v>10.1296666666667</v>
      </c>
      <c r="K4" s="6"/>
      <c r="L4" s="6"/>
      <c r="M4" s="6"/>
      <c r="N4" s="6"/>
      <c r="O4" s="6"/>
      <c r="P4" s="6"/>
      <c r="Q4" s="6">
        <v>10</v>
      </c>
      <c r="R4" s="6"/>
      <c r="S4" s="6"/>
      <c r="T4" s="6"/>
      <c r="V4" s="6"/>
      <c r="Y4" s="6">
        <v>5</v>
      </c>
      <c r="Z4" s="6">
        <f t="shared" si="0"/>
        <v>25.1296666666667</v>
      </c>
    </row>
    <row r="5" s="8" customFormat="1" spans="1:26">
      <c r="A5" s="6">
        <v>3</v>
      </c>
      <c r="B5" s="7" t="s">
        <v>38</v>
      </c>
      <c r="C5"/>
      <c r="D5"/>
      <c r="E5"/>
      <c r="F5"/>
      <c r="G5">
        <v>4</v>
      </c>
      <c r="H5"/>
      <c r="I5"/>
      <c r="J5"/>
      <c r="K5">
        <f>10+2.476^2</f>
        <v>16.130576</v>
      </c>
      <c r="L5"/>
      <c r="M5"/>
      <c r="N5"/>
      <c r="O5"/>
      <c r="P5"/>
      <c r="Q5"/>
      <c r="R5"/>
      <c r="S5"/>
      <c r="T5"/>
      <c r="V5">
        <v>2</v>
      </c>
      <c r="W5"/>
      <c r="Y5">
        <v>5</v>
      </c>
      <c r="Z5" s="6">
        <f t="shared" si="0"/>
        <v>27.130576</v>
      </c>
    </row>
    <row r="6" s="10" customFormat="1" spans="1:26">
      <c r="A6" s="9">
        <v>4</v>
      </c>
      <c r="B6" s="9" t="s">
        <v>39</v>
      </c>
      <c r="C6" s="9"/>
      <c r="D6" s="9"/>
      <c r="E6" s="9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V6" s="9"/>
      <c r="Y6" s="9">
        <v>5</v>
      </c>
      <c r="Z6" s="9">
        <f t="shared" si="0"/>
        <v>10</v>
      </c>
    </row>
    <row r="7" s="8" customFormat="1" spans="1:26">
      <c r="A7" s="6">
        <v>5</v>
      </c>
      <c r="B7" s="9" t="s">
        <v>40</v>
      </c>
      <c r="C7" s="6"/>
      <c r="D7" s="6"/>
      <c r="E7" s="6"/>
      <c r="F7" s="6"/>
      <c r="G7" s="6"/>
      <c r="H7" s="6"/>
      <c r="I7" s="6"/>
      <c r="J7" s="6"/>
      <c r="K7" s="6">
        <f>10+(3.02/2)^2+10+(2.81/2)^2</f>
        <v>24.254125</v>
      </c>
      <c r="L7" s="6"/>
      <c r="M7" s="6"/>
      <c r="N7" s="6">
        <v>3</v>
      </c>
      <c r="O7" s="6"/>
      <c r="P7" s="6"/>
      <c r="Q7" s="6">
        <v>10</v>
      </c>
      <c r="R7" s="6">
        <v>2</v>
      </c>
      <c r="S7" s="6"/>
      <c r="T7" s="6"/>
      <c r="V7" s="6"/>
      <c r="Y7" s="6">
        <v>5</v>
      </c>
      <c r="Z7" s="6">
        <f t="shared" si="0"/>
        <v>44.254125</v>
      </c>
    </row>
    <row r="8" spans="1:26">
      <c r="A8" s="6">
        <v>6</v>
      </c>
      <c r="B8" s="6" t="s">
        <v>41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V8" s="6">
        <v>4</v>
      </c>
      <c r="W8" s="8"/>
      <c r="Y8" s="6">
        <v>5</v>
      </c>
      <c r="Z8" s="6">
        <f t="shared" si="0"/>
        <v>9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5" outlineLevelRow="6"/>
  <cols>
    <col min="9" max="9" width="12.4444444444444"/>
    <col min="11" max="11" width="10.2222222222222"/>
    <col min="22" max="22" width="12.4444444444444"/>
    <col min="26" max="26" width="10.2222222222222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42</v>
      </c>
      <c r="F3">
        <v>1</v>
      </c>
      <c r="K3">
        <f>10+(3.65/2)^2</f>
        <v>13.330625</v>
      </c>
      <c r="Y3">
        <v>5</v>
      </c>
      <c r="Z3">
        <f>SUM(C3:Y3)</f>
        <v>19.330625</v>
      </c>
    </row>
    <row r="4" spans="1:26">
      <c r="A4">
        <v>2</v>
      </c>
      <c r="B4" t="s">
        <v>43</v>
      </c>
      <c r="L4">
        <f>10+5.168^2</f>
        <v>36.708224</v>
      </c>
      <c r="Y4">
        <v>5</v>
      </c>
      <c r="Z4">
        <f>SUM(C4:Y4)</f>
        <v>41.708224</v>
      </c>
    </row>
    <row r="5" spans="1:26">
      <c r="A5">
        <v>3</v>
      </c>
      <c r="B5" t="s">
        <v>44</v>
      </c>
      <c r="K5">
        <f>10+(2.662/2)^2</f>
        <v>11.771561</v>
      </c>
      <c r="Y5">
        <v>5</v>
      </c>
      <c r="Z5">
        <f>SUM(C5:Y5)</f>
        <v>16.771561</v>
      </c>
    </row>
    <row r="6" spans="1:26">
      <c r="A6">
        <v>4</v>
      </c>
      <c r="B6" t="s">
        <v>45</v>
      </c>
      <c r="G6">
        <v>4</v>
      </c>
      <c r="Y6">
        <v>5</v>
      </c>
      <c r="Z6">
        <f>SUM(C6:Y6)</f>
        <v>9</v>
      </c>
    </row>
    <row r="7" spans="1:26">
      <c r="A7">
        <v>5</v>
      </c>
      <c r="B7" t="s">
        <v>46</v>
      </c>
      <c r="N7">
        <v>3</v>
      </c>
      <c r="Y7">
        <v>5</v>
      </c>
      <c r="Z7">
        <f>SUM(C7:Y7)</f>
        <v>8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5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5" outlineLevelRow="4"/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8" customFormat="1" spans="1:26">
      <c r="A3" s="6">
        <v>1</v>
      </c>
      <c r="B3" s="9" t="s">
        <v>47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13.6</v>
      </c>
      <c r="R3" s="6">
        <v>7.6</v>
      </c>
      <c r="S3" s="6"/>
      <c r="T3" s="6"/>
      <c r="U3" s="6"/>
      <c r="V3" s="6">
        <v>6</v>
      </c>
      <c r="Y3" s="6">
        <v>5</v>
      </c>
      <c r="Z3" s="6">
        <f>SUM(C3:Y3)</f>
        <v>32.2</v>
      </c>
    </row>
    <row r="4" spans="1:26">
      <c r="A4" s="6">
        <v>2</v>
      </c>
      <c r="B4" s="6" t="s">
        <v>48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Y4" s="6">
        <v>5</v>
      </c>
      <c r="Z4" s="6">
        <f>SUM(C4:Y4)</f>
        <v>5</v>
      </c>
    </row>
    <row r="5" spans="25:25">
      <c r="Y5" s="6"/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2"/>
  <sheetViews>
    <sheetView workbookViewId="0">
      <pane xSplit="2" ySplit="1" topLeftCell="F2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5"/>
  <cols>
    <col min="12" max="12" width="10.2222222222222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7" customFormat="1" spans="1:26">
      <c r="A3" s="7">
        <v>1</v>
      </c>
      <c r="B3" s="7" t="s">
        <v>49</v>
      </c>
      <c r="G3" s="7">
        <v>4</v>
      </c>
      <c r="R3" s="7">
        <v>6</v>
      </c>
      <c r="V3" s="7">
        <v>2</v>
      </c>
      <c r="Y3" s="7">
        <v>5</v>
      </c>
      <c r="Z3" s="7">
        <f>SUM(C3:Y3)</f>
        <v>17</v>
      </c>
    </row>
    <row r="4" spans="1:26">
      <c r="A4">
        <v>2</v>
      </c>
      <c r="B4" t="s">
        <v>50</v>
      </c>
      <c r="F4">
        <v>1</v>
      </c>
      <c r="R4">
        <v>14.4</v>
      </c>
      <c r="V4">
        <v>4</v>
      </c>
      <c r="Y4">
        <v>5</v>
      </c>
      <c r="Z4" s="7">
        <f t="shared" ref="Z4:Z12" si="0">SUM(C4:Y4)</f>
        <v>24.4</v>
      </c>
    </row>
    <row r="5" spans="1:26">
      <c r="A5">
        <v>3</v>
      </c>
      <c r="B5" t="s">
        <v>51</v>
      </c>
      <c r="E5">
        <v>5</v>
      </c>
      <c r="G5">
        <v>4</v>
      </c>
      <c r="N5">
        <v>3</v>
      </c>
      <c r="Q5">
        <v>10</v>
      </c>
      <c r="R5">
        <v>4</v>
      </c>
      <c r="Y5">
        <v>5</v>
      </c>
      <c r="Z5" s="7">
        <f t="shared" si="0"/>
        <v>31</v>
      </c>
    </row>
    <row r="6" spans="1:26">
      <c r="A6">
        <v>4</v>
      </c>
      <c r="B6" t="s">
        <v>52</v>
      </c>
      <c r="Q6">
        <v>6</v>
      </c>
      <c r="R6">
        <v>4</v>
      </c>
      <c r="Y6">
        <v>5</v>
      </c>
      <c r="Z6" s="7">
        <f t="shared" si="0"/>
        <v>15</v>
      </c>
    </row>
    <row r="7" spans="1:26">
      <c r="A7">
        <v>5</v>
      </c>
      <c r="B7" t="s">
        <v>53</v>
      </c>
      <c r="L7">
        <f>10+5.228^2/2</f>
        <v>23.665992</v>
      </c>
      <c r="Q7">
        <v>10</v>
      </c>
      <c r="R7">
        <v>13.2</v>
      </c>
      <c r="V7">
        <v>4</v>
      </c>
      <c r="Y7">
        <v>5</v>
      </c>
      <c r="Z7" s="7">
        <f t="shared" si="0"/>
        <v>55.865992</v>
      </c>
    </row>
    <row r="8" spans="1:26">
      <c r="A8">
        <v>6</v>
      </c>
      <c r="B8" t="s">
        <v>54</v>
      </c>
      <c r="R8">
        <v>4</v>
      </c>
      <c r="Y8">
        <v>5</v>
      </c>
      <c r="Z8" s="7">
        <f t="shared" si="0"/>
        <v>9</v>
      </c>
    </row>
    <row r="9" spans="1:26">
      <c r="A9">
        <v>7</v>
      </c>
      <c r="B9" t="s">
        <v>55</v>
      </c>
      <c r="Q9">
        <v>10</v>
      </c>
      <c r="R9">
        <v>10</v>
      </c>
      <c r="V9">
        <v>3</v>
      </c>
      <c r="Y9">
        <v>5</v>
      </c>
      <c r="Z9" s="7">
        <f t="shared" si="0"/>
        <v>28</v>
      </c>
    </row>
    <row r="10" spans="1:26">
      <c r="A10">
        <v>8</v>
      </c>
      <c r="B10" t="s">
        <v>56</v>
      </c>
      <c r="Q10">
        <v>10</v>
      </c>
      <c r="R10">
        <v>6.4</v>
      </c>
      <c r="V10">
        <v>2</v>
      </c>
      <c r="Y10">
        <v>5</v>
      </c>
      <c r="Z10" s="7">
        <f t="shared" si="0"/>
        <v>23.4</v>
      </c>
    </row>
    <row r="11" spans="1:26">
      <c r="A11">
        <v>9</v>
      </c>
      <c r="B11" t="s">
        <v>57</v>
      </c>
      <c r="H11">
        <v>10</v>
      </c>
      <c r="Y11">
        <v>5</v>
      </c>
      <c r="Z11" s="7">
        <f t="shared" si="0"/>
        <v>15</v>
      </c>
    </row>
    <row r="12" spans="1:26">
      <c r="A12">
        <v>10</v>
      </c>
      <c r="B12" t="s">
        <v>58</v>
      </c>
      <c r="G12">
        <v>4</v>
      </c>
      <c r="R12">
        <v>6</v>
      </c>
      <c r="Y12">
        <v>5</v>
      </c>
      <c r="Z12" s="7">
        <f t="shared" si="0"/>
        <v>15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2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12" sqref="D12"/>
    </sheetView>
  </sheetViews>
  <sheetFormatPr defaultColWidth="8.88888888888889" defaultRowHeight="15"/>
  <cols>
    <col min="10" max="11" width="10.2222222222222"/>
    <col min="26" max="26" width="10.2222222222222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59</v>
      </c>
      <c r="R3">
        <v>2</v>
      </c>
      <c r="S3">
        <v>10</v>
      </c>
      <c r="Y3">
        <v>5</v>
      </c>
      <c r="Z3">
        <f>SUM(C3:Y3)</f>
        <v>17</v>
      </c>
    </row>
    <row r="4" spans="1:26">
      <c r="A4">
        <v>2</v>
      </c>
      <c r="B4" t="s">
        <v>60</v>
      </c>
      <c r="S4">
        <v>10</v>
      </c>
      <c r="V4">
        <v>3</v>
      </c>
      <c r="Y4">
        <v>5</v>
      </c>
      <c r="Z4">
        <f t="shared" ref="Z4:Z12" si="0">SUM(C4:Y4)</f>
        <v>18</v>
      </c>
    </row>
    <row r="5" spans="1:26">
      <c r="A5">
        <v>3</v>
      </c>
      <c r="B5" t="s">
        <v>61</v>
      </c>
      <c r="J5">
        <f>10+1.424^2</f>
        <v>12.027776</v>
      </c>
      <c r="S5">
        <v>10</v>
      </c>
      <c r="Y5">
        <v>5</v>
      </c>
      <c r="Z5">
        <f t="shared" si="0"/>
        <v>27.027776</v>
      </c>
    </row>
    <row r="6" spans="1:26">
      <c r="A6">
        <v>4</v>
      </c>
      <c r="B6" t="s">
        <v>62</v>
      </c>
      <c r="E6">
        <v>5</v>
      </c>
      <c r="J6">
        <f>10+1.585/(2^2)</f>
        <v>10.39625</v>
      </c>
      <c r="K6">
        <f>10+(3.974/2)^2</f>
        <v>13.948169</v>
      </c>
      <c r="S6">
        <v>10</v>
      </c>
      <c r="Y6">
        <v>5</v>
      </c>
      <c r="Z6">
        <f t="shared" si="0"/>
        <v>44.344419</v>
      </c>
    </row>
    <row r="7" spans="1:26">
      <c r="A7">
        <v>5</v>
      </c>
      <c r="B7" t="s">
        <v>63</v>
      </c>
      <c r="S7">
        <v>10</v>
      </c>
      <c r="V7">
        <v>4</v>
      </c>
      <c r="Y7">
        <v>5</v>
      </c>
      <c r="Z7">
        <f t="shared" si="0"/>
        <v>19</v>
      </c>
    </row>
    <row r="8" spans="1:26">
      <c r="A8">
        <v>6</v>
      </c>
      <c r="B8" t="s">
        <v>64</v>
      </c>
      <c r="F8">
        <v>1</v>
      </c>
      <c r="S8">
        <v>10</v>
      </c>
      <c r="Y8">
        <v>5</v>
      </c>
      <c r="Z8">
        <f t="shared" si="0"/>
        <v>16</v>
      </c>
    </row>
    <row r="9" spans="1:26">
      <c r="A9">
        <v>7</v>
      </c>
      <c r="B9" t="s">
        <v>65</v>
      </c>
      <c r="Q9" s="6">
        <v>6</v>
      </c>
      <c r="S9">
        <v>10</v>
      </c>
      <c r="Y9">
        <v>5</v>
      </c>
      <c r="Z9">
        <f t="shared" si="0"/>
        <v>21</v>
      </c>
    </row>
    <row r="10" spans="1:26">
      <c r="A10">
        <v>8</v>
      </c>
      <c r="B10" t="s">
        <v>66</v>
      </c>
      <c r="S10">
        <v>10</v>
      </c>
      <c r="V10">
        <v>2</v>
      </c>
      <c r="Y10">
        <v>5</v>
      </c>
      <c r="Z10">
        <f t="shared" si="0"/>
        <v>17</v>
      </c>
    </row>
    <row r="11" spans="1:26">
      <c r="A11">
        <v>9</v>
      </c>
      <c r="B11" t="s">
        <v>60</v>
      </c>
      <c r="S11">
        <v>10</v>
      </c>
      <c r="Y11">
        <v>5</v>
      </c>
      <c r="Z11">
        <f t="shared" si="0"/>
        <v>15</v>
      </c>
    </row>
    <row r="12" spans="1:26">
      <c r="A12">
        <v>10</v>
      </c>
      <c r="B12" t="s">
        <v>67</v>
      </c>
      <c r="Q12">
        <v>6</v>
      </c>
      <c r="S12">
        <v>10</v>
      </c>
      <c r="V12">
        <v>2</v>
      </c>
      <c r="Y12">
        <v>5</v>
      </c>
      <c r="Z12">
        <f t="shared" si="0"/>
        <v>23</v>
      </c>
    </row>
  </sheetData>
  <mergeCells count="4">
    <mergeCell ref="C1:N1"/>
    <mergeCell ref="O1:R1"/>
    <mergeCell ref="S1:U1"/>
    <mergeCell ref="W1:X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4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J15" sqref="J15"/>
    </sheetView>
  </sheetViews>
  <sheetFormatPr defaultColWidth="8.88888888888889" defaultRowHeight="15" outlineLevelRow="3"/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68</v>
      </c>
      <c r="R3">
        <v>6</v>
      </c>
      <c r="S3">
        <v>10</v>
      </c>
      <c r="V3">
        <v>2</v>
      </c>
      <c r="Y3">
        <v>5</v>
      </c>
      <c r="Z3">
        <f>SUM(C3:Y3)</f>
        <v>23</v>
      </c>
    </row>
    <row r="4" spans="1:26">
      <c r="A4">
        <v>2</v>
      </c>
      <c r="B4" t="s">
        <v>69</v>
      </c>
      <c r="Q4">
        <v>10</v>
      </c>
      <c r="R4">
        <v>4</v>
      </c>
      <c r="S4">
        <v>10</v>
      </c>
      <c r="Y4">
        <v>5</v>
      </c>
      <c r="Z4">
        <f>SUM(C4:Y4)</f>
        <v>29</v>
      </c>
    </row>
  </sheetData>
  <mergeCells count="4">
    <mergeCell ref="C1:N1"/>
    <mergeCell ref="O1:R1"/>
    <mergeCell ref="S1:U1"/>
    <mergeCell ref="W1:X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"/>
  <sheetViews>
    <sheetView tabSelected="1" workbookViewId="0">
      <pane xSplit="2" ySplit="1" topLeftCell="P2" activePane="bottomRight" state="frozen"/>
      <selection/>
      <selection pane="topRight"/>
      <selection pane="bottomLeft"/>
      <selection pane="bottomRight" activeCell="AA16" sqref="AA16"/>
    </sheetView>
  </sheetViews>
  <sheetFormatPr defaultColWidth="8.88888888888889" defaultRowHeight="15"/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70</v>
      </c>
      <c r="R3">
        <v>4.4</v>
      </c>
      <c r="S3">
        <v>10</v>
      </c>
      <c r="Y3">
        <v>5</v>
      </c>
      <c r="Z3">
        <f>SUM(C3:Y3)</f>
        <v>19.4</v>
      </c>
    </row>
    <row r="4" spans="1:26">
      <c r="A4">
        <v>2</v>
      </c>
      <c r="B4" t="s">
        <v>71</v>
      </c>
      <c r="R4">
        <v>2</v>
      </c>
      <c r="S4">
        <v>10</v>
      </c>
      <c r="Y4">
        <v>5</v>
      </c>
      <c r="Z4">
        <f t="shared" ref="Z4:Z11" si="0">SUM(C4:Y4)</f>
        <v>17</v>
      </c>
    </row>
    <row r="5" spans="1:26">
      <c r="A5">
        <v>3</v>
      </c>
      <c r="B5" t="s">
        <v>72</v>
      </c>
      <c r="R5">
        <v>2</v>
      </c>
      <c r="S5">
        <v>10</v>
      </c>
      <c r="Y5">
        <v>5</v>
      </c>
      <c r="Z5">
        <f t="shared" si="0"/>
        <v>17</v>
      </c>
    </row>
    <row r="6" spans="1:26">
      <c r="A6">
        <v>4</v>
      </c>
      <c r="B6" t="s">
        <v>73</v>
      </c>
      <c r="R6">
        <v>2</v>
      </c>
      <c r="S6">
        <v>10</v>
      </c>
      <c r="V6">
        <v>4</v>
      </c>
      <c r="Y6">
        <v>5</v>
      </c>
      <c r="Z6">
        <f t="shared" si="0"/>
        <v>21</v>
      </c>
    </row>
    <row r="7" spans="1:26">
      <c r="A7">
        <v>5</v>
      </c>
      <c r="B7" t="s">
        <v>74</v>
      </c>
      <c r="R7">
        <v>4</v>
      </c>
      <c r="S7">
        <v>10</v>
      </c>
      <c r="Y7">
        <v>5</v>
      </c>
      <c r="Z7">
        <f t="shared" si="0"/>
        <v>19</v>
      </c>
    </row>
    <row r="8" spans="1:26">
      <c r="A8">
        <v>6</v>
      </c>
      <c r="B8" t="s">
        <v>75</v>
      </c>
      <c r="F8">
        <v>1</v>
      </c>
      <c r="R8">
        <v>2</v>
      </c>
      <c r="S8">
        <v>10</v>
      </c>
      <c r="Y8">
        <v>5</v>
      </c>
      <c r="Z8">
        <f t="shared" si="0"/>
        <v>18</v>
      </c>
    </row>
    <row r="9" spans="1:26">
      <c r="A9">
        <v>7</v>
      </c>
      <c r="B9" t="s">
        <v>76</v>
      </c>
      <c r="S9">
        <v>10</v>
      </c>
      <c r="V9">
        <v>3</v>
      </c>
      <c r="Y9">
        <v>5</v>
      </c>
      <c r="Z9">
        <f t="shared" si="0"/>
        <v>18</v>
      </c>
    </row>
    <row r="10" spans="1:26">
      <c r="A10">
        <v>8</v>
      </c>
      <c r="B10" t="s">
        <v>77</v>
      </c>
      <c r="G10">
        <v>4</v>
      </c>
      <c r="S10">
        <v>10</v>
      </c>
      <c r="V10">
        <v>2</v>
      </c>
      <c r="Y10">
        <v>5</v>
      </c>
      <c r="Z10">
        <f t="shared" si="0"/>
        <v>21</v>
      </c>
    </row>
    <row r="11" spans="1:26">
      <c r="A11">
        <v>9</v>
      </c>
      <c r="B11" t="s">
        <v>78</v>
      </c>
      <c r="R11">
        <v>8.4</v>
      </c>
      <c r="S11">
        <v>10</v>
      </c>
      <c r="V11">
        <v>2</v>
      </c>
      <c r="Y11">
        <v>5</v>
      </c>
      <c r="Z11">
        <f t="shared" si="0"/>
        <v>25.4</v>
      </c>
    </row>
  </sheetData>
  <mergeCells count="4">
    <mergeCell ref="C1:N1"/>
    <mergeCell ref="O1:R1"/>
    <mergeCell ref="S1:U1"/>
    <mergeCell ref="W1:X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2013级直博</vt:lpstr>
      <vt:lpstr>2014级直博</vt:lpstr>
      <vt:lpstr>2015级博士</vt:lpstr>
      <vt:lpstr>2015级直博</vt:lpstr>
      <vt:lpstr>2015级科硕</vt:lpstr>
      <vt:lpstr>2016级博士</vt:lpstr>
      <vt:lpstr>2016级直博</vt:lpstr>
      <vt:lpstr>2016级硕士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石琦</dc:creator>
  <cp:lastModifiedBy>石琦</cp:lastModifiedBy>
  <dcterms:created xsi:type="dcterms:W3CDTF">2016-06-13T10:57:00Z</dcterms:created>
  <dcterms:modified xsi:type="dcterms:W3CDTF">2017-06-27T08:45:14Z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